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9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<sst xmlns="http://schemas.openxmlformats.org/spreadsheetml/2006/main" count="25" uniqueCount="24">
  <si>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Student No.</t>
  </si>
  <si>
    <t>Quiz 1</t>
  </si>
  <si>
    <t>Min</t>
  </si>
  <si>
    <t>Max</t>
  </si>
  <si>
    <t>Average</t>
  </si>
  <si>
    <t>Quiz 2</t>
  </si>
  <si>
    <t>Major 1</t>
  </si>
  <si>
    <t>Q1</t>
  </si>
  <si>
    <t>Q2</t>
  </si>
  <si>
    <t>Q3</t>
  </si>
  <si>
    <t>Q4</t>
  </si>
  <si>
    <t>Quiz 3</t>
  </si>
  <si>
    <t>Major2</t>
  </si>
  <si>
    <t>Average %</t>
  </si>
  <si>
    <t>Project / 10</t>
  </si>
  <si>
    <t>Lab Work / 15</t>
  </si>
  <si>
    <t>Lab Exam / 10</t>
  </si>
  <si>
    <t>Quizzes / 10</t>
  </si>
  <si>
    <t>Major 2 / 15</t>
  </si>
  <si>
    <t>Major 1 / 15</t>
  </si>
  <si>
    <t>Final / 25</t>
  </si>
  <si>
    <t>Grade</t>
  </si>
  <si>
    <t>Total</t>
  </si>
  <si>
    <t>DN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</si>
</sst>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55"/>
      <name val="Arial"/>
      <family val="0"/>
    </font>
    <font>
      <sz val="10"/>
      <color indexed="55"/>
      <name val="Arial"/>
      <family val="0"/>
    </font>
    <font>
      <b/>
      <sz val="10"/>
      <color indexed="62"/>
      <name val="Arial"/>
      <family val="2"/>
    </font>
    <font>
      <i/>
      <sz val="9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color indexed="5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readingOrder="1"/>
    </xf>
    <xf numFmtId="0" fontId="4" fillId="3" borderId="2" xfId="0" applyFont="1" applyFill="1" applyBorder="1" applyAlignment="1">
      <alignment horizontal="center" readingOrder="1"/>
    </xf>
    <xf numFmtId="0" fontId="6" fillId="3" borderId="3" xfId="0" applyFont="1" applyFill="1" applyBorder="1" applyAlignment="1">
      <alignment horizontal="center" readingOrder="1"/>
    </xf>
    <xf numFmtId="0" fontId="5" fillId="2" borderId="4" xfId="0" applyFont="1" applyFill="1" applyBorder="1" applyAlignment="1">
      <alignment horizontal="left" readingOrder="1"/>
    </xf>
    <xf numFmtId="0" fontId="0" fillId="0" borderId="5" xfId="0" applyBorder="1" applyAlignment="1">
      <alignment/>
    </xf>
    <xf numFmtId="0" fontId="9" fillId="0" borderId="1" xfId="0" applyFont="1" applyFill="1" applyBorder="1" applyAlignment="1">
      <alignment horizontal="left" readingOrder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6" xfId="0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5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5" xfId="0" applyNumberFormat="1" applyFont="1" applyBorder="1" applyAlignment="1">
      <alignment/>
    </xf>
    <xf numFmtId="0" fontId="8" fillId="0" borderId="0" xfId="0" applyFont="1" applyFill="1" applyAlignment="1">
      <alignment horizontal="center"/>
    </xf>
    <xf numFmtId="166" fontId="11" fillId="0" borderId="0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2" fillId="7" borderId="3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readingOrder="1"/>
    </xf>
    <xf numFmtId="0" fontId="12" fillId="7" borderId="3" xfId="0" applyFont="1" applyFill="1" applyBorder="1" applyAlignment="1">
      <alignment horizontal="center" readingOrder="1"/>
    </xf>
    <xf numFmtId="0" fontId="12" fillId="7" borderId="7" xfId="0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/>
    </xf>
    <xf numFmtId="166" fontId="11" fillId="0" borderId="9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166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66" fontId="3" fillId="0" borderId="15" xfId="0" applyNumberFormat="1" applyFont="1" applyFill="1" applyBorder="1" applyAlignment="1">
      <alignment/>
    </xf>
    <xf numFmtId="166" fontId="11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6" fontId="7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14" fillId="0" borderId="16" xfId="21" applyFont="1" applyFill="1" applyBorder="1" applyAlignment="1">
      <alignment horizontal="right" wrapText="1"/>
      <protection/>
    </xf>
    <xf numFmtId="0" fontId="14" fillId="0" borderId="17" xfId="2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6" fontId="11" fillId="0" borderId="15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166" fontId="5" fillId="0" borderId="0" xfId="21" applyNumberFormat="1" applyFont="1" applyFill="1" applyBorder="1" applyAlignment="1">
      <alignment horizontal="right" wrapText="1"/>
      <protection/>
    </xf>
    <xf numFmtId="166" fontId="5" fillId="0" borderId="18" xfId="21" applyNumberFormat="1" applyFont="1" applyFill="1" applyBorder="1" applyAlignment="1">
      <alignment horizontal="right" wrapText="1"/>
      <protection/>
    </xf>
    <xf numFmtId="0" fontId="8" fillId="8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4" width="6.57421875" style="0" customWidth="1"/>
    <col min="5" max="5" width="11.28125" style="0" bestFit="1" customWidth="1"/>
    <col min="6" max="9" width="6.140625" style="0" customWidth="1"/>
    <col min="11" max="11" width="11.00390625" style="0" bestFit="1" customWidth="1"/>
    <col min="12" max="12" width="10.57421875" style="0" bestFit="1" customWidth="1"/>
    <col min="13" max="13" width="11.00390625" style="0" bestFit="1" customWidth="1"/>
    <col min="14" max="14" width="12.8515625" style="0" bestFit="1" customWidth="1"/>
    <col min="15" max="15" width="12.7109375" style="0" bestFit="1" customWidth="1"/>
    <col min="16" max="16" width="10.7109375" style="0" bestFit="1" customWidth="1"/>
    <col min="18" max="18" width="12.00390625" style="0" customWidth="1"/>
    <col min="19" max="19" width="9.140625" style="51" customWidth="1"/>
  </cols>
  <sheetData>
    <row r="1" spans="6:11" ht="13.5" thickBot="1">
      <c r="F1" s="61" t="s">
        <v>6</v>
      </c>
      <c r="G1" s="61"/>
      <c r="H1" s="61"/>
      <c r="I1" s="61"/>
      <c r="J1" s="61"/>
      <c r="K1" s="17"/>
    </row>
    <row r="2" spans="1:19" ht="15">
      <c r="A2" s="2" t="s">
        <v>0</v>
      </c>
      <c r="B2" s="25" t="s">
        <v>1</v>
      </c>
      <c r="C2" s="26" t="s">
        <v>5</v>
      </c>
      <c r="D2" s="26" t="s">
        <v>11</v>
      </c>
      <c r="E2" s="3" t="s">
        <v>17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6</v>
      </c>
      <c r="K2" s="11" t="s">
        <v>19</v>
      </c>
      <c r="L2" s="27" t="s">
        <v>12</v>
      </c>
      <c r="M2" s="11" t="s">
        <v>18</v>
      </c>
      <c r="N2" s="11" t="s">
        <v>16</v>
      </c>
      <c r="O2" s="11" t="s">
        <v>15</v>
      </c>
      <c r="P2" s="11" t="s">
        <v>14</v>
      </c>
      <c r="Q2" s="11" t="s">
        <v>20</v>
      </c>
      <c r="R2" s="11" t="s">
        <v>22</v>
      </c>
      <c r="S2" s="10" t="s">
        <v>21</v>
      </c>
    </row>
    <row r="3" spans="1:19" ht="12.75">
      <c r="A3" s="1">
        <v>6291</v>
      </c>
      <c r="B3" s="19">
        <v>7</v>
      </c>
      <c r="C3" s="19">
        <v>6</v>
      </c>
      <c r="D3" s="19">
        <v>7</v>
      </c>
      <c r="E3" s="18">
        <f>AVERAGE(B3,D3)</f>
        <v>7</v>
      </c>
      <c r="F3">
        <v>22</v>
      </c>
      <c r="G3">
        <v>3</v>
      </c>
      <c r="H3">
        <v>16</v>
      </c>
      <c r="I3">
        <v>15</v>
      </c>
      <c r="J3" s="12">
        <f>SUM(F3:I3)+2</f>
        <v>58</v>
      </c>
      <c r="K3" s="15">
        <f aca="true" t="shared" si="0" ref="K3:K19">J3*15/100</f>
        <v>8.7</v>
      </c>
      <c r="L3">
        <v>14</v>
      </c>
      <c r="M3" s="15">
        <f aca="true" t="shared" si="1" ref="M3:M9">L3*15/20</f>
        <v>10.5</v>
      </c>
      <c r="N3" s="46">
        <v>7.33</v>
      </c>
      <c r="O3" s="22">
        <v>15</v>
      </c>
      <c r="P3" s="22">
        <v>8</v>
      </c>
      <c r="Q3" s="48">
        <v>19</v>
      </c>
      <c r="R3" s="59">
        <f aca="true" t="shared" si="2" ref="R3:R19">E3+K3+M3+N3+O3+P3+Q3</f>
        <v>75.53</v>
      </c>
      <c r="S3" s="57" t="str">
        <f aca="true" t="shared" si="3" ref="S3:S19">IF(R3&gt;=90,"A+",IF(R3&gt;=85,"A",IF(R3&gt;=80,"B+",IF(R3&gt;=75,"B",IF(R3&gt;=70,"C+",IF(R3&gt;=65,"C",IF(R3&gt;=60,"D+",IF(R3&gt;=35,"D","F"))))))))</f>
        <v>B</v>
      </c>
    </row>
    <row r="4" spans="1:19" ht="12.75">
      <c r="A4" s="1">
        <v>7273</v>
      </c>
      <c r="B4" s="19">
        <v>6</v>
      </c>
      <c r="C4" s="19">
        <v>7</v>
      </c>
      <c r="D4" s="19">
        <v>8</v>
      </c>
      <c r="E4" s="18">
        <f>AVERAGE(C4,D4)</f>
        <v>7.5</v>
      </c>
      <c r="J4" s="12">
        <f>L4*5</f>
        <v>60</v>
      </c>
      <c r="K4" s="15">
        <f t="shared" si="0"/>
        <v>9</v>
      </c>
      <c r="L4">
        <v>12</v>
      </c>
      <c r="M4" s="15">
        <f t="shared" si="1"/>
        <v>9</v>
      </c>
      <c r="N4" s="46">
        <v>9.2</v>
      </c>
      <c r="O4" s="22">
        <v>15</v>
      </c>
      <c r="P4" s="22">
        <v>9</v>
      </c>
      <c r="Q4" s="48">
        <v>25</v>
      </c>
      <c r="R4" s="59">
        <f t="shared" si="2"/>
        <v>83.7</v>
      </c>
      <c r="S4" s="57" t="str">
        <f t="shared" si="3"/>
        <v>B+</v>
      </c>
    </row>
    <row r="5" spans="1:19" ht="12.75">
      <c r="A5" s="1">
        <v>10193</v>
      </c>
      <c r="B5" s="19">
        <v>7</v>
      </c>
      <c r="C5" s="19">
        <v>6</v>
      </c>
      <c r="D5" s="19">
        <v>7</v>
      </c>
      <c r="E5" s="18">
        <f>AVERAGE(B5,D5)</f>
        <v>7</v>
      </c>
      <c r="F5">
        <v>18</v>
      </c>
      <c r="G5">
        <v>4</v>
      </c>
      <c r="H5">
        <v>10</v>
      </c>
      <c r="I5">
        <v>18</v>
      </c>
      <c r="J5" s="12">
        <f>SUM(F5:I5)</f>
        <v>50</v>
      </c>
      <c r="K5" s="15">
        <f t="shared" si="0"/>
        <v>7.5</v>
      </c>
      <c r="L5">
        <v>12</v>
      </c>
      <c r="M5" s="15">
        <f t="shared" si="1"/>
        <v>9</v>
      </c>
      <c r="N5" s="46">
        <v>6</v>
      </c>
      <c r="O5" s="22">
        <v>15</v>
      </c>
      <c r="P5" s="22">
        <v>5</v>
      </c>
      <c r="Q5" s="48">
        <v>20</v>
      </c>
      <c r="R5" s="59">
        <f t="shared" si="2"/>
        <v>69.5</v>
      </c>
      <c r="S5" s="57" t="str">
        <f t="shared" si="3"/>
        <v>C</v>
      </c>
    </row>
    <row r="6" spans="1:19" ht="12.75">
      <c r="A6" s="1">
        <v>10529</v>
      </c>
      <c r="B6" s="19">
        <v>8</v>
      </c>
      <c r="C6" s="19">
        <v>8</v>
      </c>
      <c r="D6" s="19">
        <v>8</v>
      </c>
      <c r="E6" s="18">
        <f>AVERAGE(C6,D6)</f>
        <v>8</v>
      </c>
      <c r="F6">
        <v>32</v>
      </c>
      <c r="G6">
        <v>13</v>
      </c>
      <c r="H6">
        <v>18</v>
      </c>
      <c r="I6">
        <v>15</v>
      </c>
      <c r="J6" s="12">
        <f>SUM(F6:I6)+1</f>
        <v>79</v>
      </c>
      <c r="K6" s="15">
        <f t="shared" si="0"/>
        <v>11.85</v>
      </c>
      <c r="L6">
        <v>12</v>
      </c>
      <c r="M6" s="15">
        <f t="shared" si="1"/>
        <v>9</v>
      </c>
      <c r="N6" s="46">
        <v>9.3</v>
      </c>
      <c r="O6" s="22">
        <v>12</v>
      </c>
      <c r="P6" s="22">
        <v>9</v>
      </c>
      <c r="Q6" s="48">
        <v>22</v>
      </c>
      <c r="R6" s="59">
        <f t="shared" si="2"/>
        <v>81.15</v>
      </c>
      <c r="S6" s="57" t="str">
        <f t="shared" si="3"/>
        <v>B+</v>
      </c>
    </row>
    <row r="7" spans="1:19" ht="12.75">
      <c r="A7" s="1">
        <v>10847</v>
      </c>
      <c r="B7" s="19">
        <v>7</v>
      </c>
      <c r="C7" s="19">
        <v>4</v>
      </c>
      <c r="D7" s="19">
        <v>9</v>
      </c>
      <c r="E7" s="18">
        <f>AVERAGE(B7,D7)</f>
        <v>8</v>
      </c>
      <c r="F7">
        <v>24</v>
      </c>
      <c r="G7">
        <v>4</v>
      </c>
      <c r="H7">
        <v>14</v>
      </c>
      <c r="I7">
        <v>12</v>
      </c>
      <c r="J7" s="12">
        <f>SUM(F7:I7)+2</f>
        <v>56</v>
      </c>
      <c r="K7" s="15">
        <f t="shared" si="0"/>
        <v>8.4</v>
      </c>
      <c r="L7">
        <v>13</v>
      </c>
      <c r="M7" s="15">
        <f t="shared" si="1"/>
        <v>9.75</v>
      </c>
      <c r="N7" s="46">
        <v>9.3</v>
      </c>
      <c r="O7" s="22">
        <v>15</v>
      </c>
      <c r="P7" s="22">
        <v>9</v>
      </c>
      <c r="Q7" s="48">
        <v>18</v>
      </c>
      <c r="R7" s="59">
        <f t="shared" si="2"/>
        <v>77.45</v>
      </c>
      <c r="S7" s="57" t="str">
        <f t="shared" si="3"/>
        <v>B</v>
      </c>
    </row>
    <row r="8" spans="1:19" ht="12.75">
      <c r="A8" s="1">
        <v>11031</v>
      </c>
      <c r="B8" s="19">
        <v>6</v>
      </c>
      <c r="C8" s="19">
        <v>7</v>
      </c>
      <c r="D8" s="19">
        <v>7</v>
      </c>
      <c r="E8" s="18">
        <f>AVERAGE(C8,D8)</f>
        <v>7</v>
      </c>
      <c r="F8">
        <v>31</v>
      </c>
      <c r="G8">
        <v>15</v>
      </c>
      <c r="H8">
        <v>14</v>
      </c>
      <c r="I8">
        <v>16</v>
      </c>
      <c r="J8" s="12">
        <f aca="true" t="shared" si="4" ref="J8:J14">SUM(F8:I8)</f>
        <v>76</v>
      </c>
      <c r="K8" s="15">
        <f t="shared" si="0"/>
        <v>11.4</v>
      </c>
      <c r="L8">
        <v>14</v>
      </c>
      <c r="M8" s="15">
        <f t="shared" si="1"/>
        <v>10.5</v>
      </c>
      <c r="N8" s="46">
        <v>5</v>
      </c>
      <c r="O8" s="22">
        <v>15</v>
      </c>
      <c r="P8" s="22">
        <v>9</v>
      </c>
      <c r="Q8" s="48">
        <v>19</v>
      </c>
      <c r="R8" s="59">
        <f t="shared" si="2"/>
        <v>76.9</v>
      </c>
      <c r="S8" s="57" t="str">
        <f t="shared" si="3"/>
        <v>B</v>
      </c>
    </row>
    <row r="9" spans="1:19" ht="12.75">
      <c r="A9" s="1">
        <v>11295</v>
      </c>
      <c r="B9" s="19">
        <v>7</v>
      </c>
      <c r="C9" s="19">
        <v>8</v>
      </c>
      <c r="D9" s="19">
        <v>6</v>
      </c>
      <c r="E9" s="18">
        <f>AVERAGE(B9,C9)</f>
        <v>7.5</v>
      </c>
      <c r="F9">
        <v>32</v>
      </c>
      <c r="G9">
        <v>11</v>
      </c>
      <c r="H9">
        <v>14</v>
      </c>
      <c r="I9">
        <v>17</v>
      </c>
      <c r="J9" s="12">
        <f t="shared" si="4"/>
        <v>74</v>
      </c>
      <c r="K9" s="15">
        <f t="shared" si="0"/>
        <v>11.1</v>
      </c>
      <c r="L9">
        <v>10</v>
      </c>
      <c r="M9" s="15">
        <f t="shared" si="1"/>
        <v>7.5</v>
      </c>
      <c r="N9" s="46">
        <v>8</v>
      </c>
      <c r="O9" s="22">
        <v>15</v>
      </c>
      <c r="P9" s="22">
        <v>9</v>
      </c>
      <c r="Q9" s="48">
        <v>20</v>
      </c>
      <c r="R9" s="59">
        <f t="shared" si="2"/>
        <v>78.1</v>
      </c>
      <c r="S9" s="57" t="str">
        <f t="shared" si="3"/>
        <v>B</v>
      </c>
    </row>
    <row r="10" spans="1:19" ht="12.75">
      <c r="A10" s="1">
        <v>11341</v>
      </c>
      <c r="B10" s="19">
        <v>5</v>
      </c>
      <c r="C10" s="19">
        <v>6</v>
      </c>
      <c r="D10" s="19">
        <v>7</v>
      </c>
      <c r="E10" s="18">
        <f>AVERAGE(C10,D10)</f>
        <v>6.5</v>
      </c>
      <c r="F10">
        <v>28</v>
      </c>
      <c r="G10">
        <v>9</v>
      </c>
      <c r="H10">
        <v>14</v>
      </c>
      <c r="I10">
        <v>16</v>
      </c>
      <c r="J10" s="12">
        <f t="shared" si="4"/>
        <v>67</v>
      </c>
      <c r="K10" s="15">
        <f t="shared" si="0"/>
        <v>10.05</v>
      </c>
      <c r="L10">
        <v>0</v>
      </c>
      <c r="M10" s="15">
        <v>10.1</v>
      </c>
      <c r="N10" s="46">
        <v>2</v>
      </c>
      <c r="O10" s="22">
        <v>12</v>
      </c>
      <c r="P10" s="22">
        <v>5</v>
      </c>
      <c r="Q10" s="48">
        <v>15</v>
      </c>
      <c r="R10" s="59">
        <f t="shared" si="2"/>
        <v>60.65</v>
      </c>
      <c r="S10" s="57" t="str">
        <f t="shared" si="3"/>
        <v>D+</v>
      </c>
    </row>
    <row r="11" spans="1:19" ht="12.75">
      <c r="A11" s="1">
        <v>20273</v>
      </c>
      <c r="B11" s="19">
        <v>7</v>
      </c>
      <c r="C11" s="19">
        <v>8</v>
      </c>
      <c r="D11" s="19">
        <v>5</v>
      </c>
      <c r="E11" s="18">
        <f>AVERAGE(B11,C11)</f>
        <v>7.5</v>
      </c>
      <c r="F11">
        <v>28</v>
      </c>
      <c r="G11">
        <v>8</v>
      </c>
      <c r="H11">
        <v>14</v>
      </c>
      <c r="I11">
        <v>15</v>
      </c>
      <c r="J11" s="12">
        <f t="shared" si="4"/>
        <v>65</v>
      </c>
      <c r="K11" s="15">
        <f t="shared" si="0"/>
        <v>9.75</v>
      </c>
      <c r="L11">
        <v>17</v>
      </c>
      <c r="M11" s="15">
        <f aca="true" t="shared" si="5" ref="M11:M19">L11*15/20</f>
        <v>12.75</v>
      </c>
      <c r="N11" s="46">
        <v>8.3</v>
      </c>
      <c r="O11" s="22">
        <v>14</v>
      </c>
      <c r="P11" s="22">
        <v>9</v>
      </c>
      <c r="Q11" s="48">
        <v>16</v>
      </c>
      <c r="R11" s="59">
        <f t="shared" si="2"/>
        <v>77.3</v>
      </c>
      <c r="S11" s="57" t="str">
        <f t="shared" si="3"/>
        <v>B</v>
      </c>
    </row>
    <row r="12" spans="1:19" ht="12.75">
      <c r="A12" s="1">
        <v>20315</v>
      </c>
      <c r="B12" s="19">
        <v>4</v>
      </c>
      <c r="C12" s="19">
        <v>7.5</v>
      </c>
      <c r="D12" s="19">
        <v>9</v>
      </c>
      <c r="E12" s="18">
        <f>AVERAGE(C12,D12)</f>
        <v>8.25</v>
      </c>
      <c r="F12">
        <v>33</v>
      </c>
      <c r="G12">
        <v>11</v>
      </c>
      <c r="H12">
        <v>12</v>
      </c>
      <c r="I12">
        <v>20</v>
      </c>
      <c r="J12" s="12">
        <f t="shared" si="4"/>
        <v>76</v>
      </c>
      <c r="K12" s="15">
        <f t="shared" si="0"/>
        <v>11.4</v>
      </c>
      <c r="L12">
        <v>17</v>
      </c>
      <c r="M12" s="15">
        <f t="shared" si="5"/>
        <v>12.75</v>
      </c>
      <c r="N12" s="46">
        <v>5.3</v>
      </c>
      <c r="O12" s="22">
        <v>15</v>
      </c>
      <c r="P12" s="22">
        <v>9</v>
      </c>
      <c r="Q12" s="48">
        <v>24</v>
      </c>
      <c r="R12" s="59">
        <f t="shared" si="2"/>
        <v>85.69999999999999</v>
      </c>
      <c r="S12" s="57" t="str">
        <f t="shared" si="3"/>
        <v>A</v>
      </c>
    </row>
    <row r="13" spans="1:19" ht="12.75">
      <c r="A13" s="1">
        <v>20465</v>
      </c>
      <c r="B13" s="19">
        <v>7</v>
      </c>
      <c r="C13" s="19">
        <v>3</v>
      </c>
      <c r="D13" s="19">
        <v>7</v>
      </c>
      <c r="E13" s="18">
        <f>AVERAGE(B13,D13)</f>
        <v>7</v>
      </c>
      <c r="F13">
        <v>23</v>
      </c>
      <c r="G13">
        <v>3</v>
      </c>
      <c r="H13">
        <v>14</v>
      </c>
      <c r="I13">
        <v>18</v>
      </c>
      <c r="J13" s="12">
        <f t="shared" si="4"/>
        <v>58</v>
      </c>
      <c r="K13" s="15">
        <f t="shared" si="0"/>
        <v>8.7</v>
      </c>
      <c r="L13">
        <v>11</v>
      </c>
      <c r="M13" s="15">
        <f t="shared" si="5"/>
        <v>8.25</v>
      </c>
      <c r="N13" s="46">
        <v>5.5</v>
      </c>
      <c r="O13" s="22">
        <v>15</v>
      </c>
      <c r="P13" s="22">
        <v>9</v>
      </c>
      <c r="Q13" s="48">
        <v>18</v>
      </c>
      <c r="R13" s="59">
        <f t="shared" si="2"/>
        <v>71.45</v>
      </c>
      <c r="S13" s="57" t="str">
        <f t="shared" si="3"/>
        <v>C+</v>
      </c>
    </row>
    <row r="14" spans="1:19" ht="12.75">
      <c r="A14" s="1">
        <v>20683</v>
      </c>
      <c r="B14" s="19">
        <v>9</v>
      </c>
      <c r="C14" s="19">
        <v>8</v>
      </c>
      <c r="D14" s="19">
        <v>10</v>
      </c>
      <c r="E14" s="18">
        <f>AVERAGE(B14,D14)</f>
        <v>9.5</v>
      </c>
      <c r="F14">
        <v>29</v>
      </c>
      <c r="G14">
        <v>5</v>
      </c>
      <c r="H14">
        <v>10</v>
      </c>
      <c r="I14">
        <v>17</v>
      </c>
      <c r="J14" s="12">
        <f t="shared" si="4"/>
        <v>61</v>
      </c>
      <c r="K14" s="15">
        <f t="shared" si="0"/>
        <v>9.15</v>
      </c>
      <c r="L14">
        <v>16</v>
      </c>
      <c r="M14" s="15">
        <f t="shared" si="5"/>
        <v>12</v>
      </c>
      <c r="N14" s="46">
        <v>9.8</v>
      </c>
      <c r="O14" s="22">
        <v>15</v>
      </c>
      <c r="P14" s="22">
        <v>9</v>
      </c>
      <c r="Q14" s="48">
        <v>21</v>
      </c>
      <c r="R14" s="59">
        <f t="shared" si="2"/>
        <v>85.45</v>
      </c>
      <c r="S14" s="57" t="str">
        <f t="shared" si="3"/>
        <v>A</v>
      </c>
    </row>
    <row r="15" spans="1:19" ht="12.75">
      <c r="A15" s="1">
        <v>21389</v>
      </c>
      <c r="B15" s="19">
        <v>4</v>
      </c>
      <c r="C15" s="19">
        <v>6</v>
      </c>
      <c r="D15" s="19">
        <v>10</v>
      </c>
      <c r="E15" s="18">
        <f>AVERAGE(C15,D15)</f>
        <v>8</v>
      </c>
      <c r="F15">
        <v>28</v>
      </c>
      <c r="G15">
        <v>7</v>
      </c>
      <c r="H15">
        <v>18</v>
      </c>
      <c r="I15">
        <v>18</v>
      </c>
      <c r="J15" s="12">
        <f>SUM(F15:I15)+2</f>
        <v>73</v>
      </c>
      <c r="K15" s="15">
        <f t="shared" si="0"/>
        <v>10.95</v>
      </c>
      <c r="L15">
        <v>19</v>
      </c>
      <c r="M15" s="15">
        <f t="shared" si="5"/>
        <v>14.25</v>
      </c>
      <c r="N15" s="46">
        <v>6</v>
      </c>
      <c r="O15" s="22">
        <v>15</v>
      </c>
      <c r="P15" s="22">
        <v>9</v>
      </c>
      <c r="Q15" s="48">
        <v>24</v>
      </c>
      <c r="R15" s="59">
        <f t="shared" si="2"/>
        <v>87.2</v>
      </c>
      <c r="S15" s="57" t="str">
        <f t="shared" si="3"/>
        <v>A</v>
      </c>
    </row>
    <row r="16" spans="1:19" ht="12.75">
      <c r="A16" s="1">
        <v>30095</v>
      </c>
      <c r="B16" s="19">
        <v>8</v>
      </c>
      <c r="C16" s="19">
        <v>7</v>
      </c>
      <c r="D16" s="19">
        <v>8</v>
      </c>
      <c r="E16" s="18">
        <f>AVERAGE(B16,D16)</f>
        <v>8</v>
      </c>
      <c r="F16">
        <v>27</v>
      </c>
      <c r="G16">
        <v>19</v>
      </c>
      <c r="H16">
        <v>14</v>
      </c>
      <c r="I16">
        <v>20</v>
      </c>
      <c r="J16" s="12">
        <f>SUM(F16:I16)</f>
        <v>80</v>
      </c>
      <c r="K16" s="15">
        <f t="shared" si="0"/>
        <v>12</v>
      </c>
      <c r="L16">
        <v>11</v>
      </c>
      <c r="M16" s="15">
        <f t="shared" si="5"/>
        <v>8.25</v>
      </c>
      <c r="N16" s="46">
        <v>9.3</v>
      </c>
      <c r="O16" s="22">
        <v>15</v>
      </c>
      <c r="P16" s="22">
        <v>10</v>
      </c>
      <c r="Q16" s="48">
        <v>20</v>
      </c>
      <c r="R16" s="59">
        <f t="shared" si="2"/>
        <v>82.55</v>
      </c>
      <c r="S16" s="57" t="str">
        <f t="shared" si="3"/>
        <v>B+</v>
      </c>
    </row>
    <row r="17" spans="1:19" ht="12.75">
      <c r="A17" s="1">
        <v>30193</v>
      </c>
      <c r="B17" s="19">
        <v>6</v>
      </c>
      <c r="C17" s="19">
        <v>6.5</v>
      </c>
      <c r="D17" s="19">
        <v>9</v>
      </c>
      <c r="E17" s="18">
        <f>AVERAGE(C17,D17)</f>
        <v>7.75</v>
      </c>
      <c r="F17">
        <v>28</v>
      </c>
      <c r="G17">
        <v>6</v>
      </c>
      <c r="H17">
        <v>16</v>
      </c>
      <c r="I17">
        <v>18</v>
      </c>
      <c r="J17" s="12">
        <f>SUM(F17:I17)+3</f>
        <v>71</v>
      </c>
      <c r="K17" s="15">
        <f t="shared" si="0"/>
        <v>10.65</v>
      </c>
      <c r="L17">
        <v>15</v>
      </c>
      <c r="M17" s="15">
        <f t="shared" si="5"/>
        <v>11.25</v>
      </c>
      <c r="N17" s="46">
        <v>6</v>
      </c>
      <c r="O17" s="22">
        <v>15</v>
      </c>
      <c r="P17" s="22">
        <v>10</v>
      </c>
      <c r="Q17" s="48">
        <v>22</v>
      </c>
      <c r="R17" s="59">
        <f t="shared" si="2"/>
        <v>82.65</v>
      </c>
      <c r="S17" s="57" t="str">
        <f t="shared" si="3"/>
        <v>B+</v>
      </c>
    </row>
    <row r="18" spans="1:19" ht="12.75">
      <c r="A18" s="1">
        <v>30213</v>
      </c>
      <c r="B18" s="19">
        <v>7</v>
      </c>
      <c r="C18" s="19">
        <v>4</v>
      </c>
      <c r="D18" s="19">
        <v>0</v>
      </c>
      <c r="E18" s="18">
        <f>AVERAGE(B18,C18)</f>
        <v>5.5</v>
      </c>
      <c r="F18">
        <v>27</v>
      </c>
      <c r="G18">
        <v>6</v>
      </c>
      <c r="H18">
        <v>18</v>
      </c>
      <c r="I18">
        <v>15</v>
      </c>
      <c r="J18" s="12">
        <f>SUM(F18:I18)+2</f>
        <v>68</v>
      </c>
      <c r="K18" s="15">
        <f t="shared" si="0"/>
        <v>10.2</v>
      </c>
      <c r="L18">
        <v>14</v>
      </c>
      <c r="M18" s="15">
        <f t="shared" si="5"/>
        <v>10.5</v>
      </c>
      <c r="N18" s="46">
        <v>2</v>
      </c>
      <c r="O18" s="22">
        <v>13</v>
      </c>
      <c r="P18" s="22">
        <v>5</v>
      </c>
      <c r="Q18" s="48">
        <v>20</v>
      </c>
      <c r="R18" s="59">
        <f t="shared" si="2"/>
        <v>66.2</v>
      </c>
      <c r="S18" s="57" t="str">
        <f t="shared" si="3"/>
        <v>C</v>
      </c>
    </row>
    <row r="19" spans="1:19" ht="12.75">
      <c r="A19" s="1">
        <v>30439</v>
      </c>
      <c r="B19" s="19">
        <v>5</v>
      </c>
      <c r="C19" s="19">
        <v>5</v>
      </c>
      <c r="D19" s="19">
        <v>9</v>
      </c>
      <c r="E19" s="18">
        <f>AVERAGE(C19,D19)</f>
        <v>7</v>
      </c>
      <c r="F19">
        <v>26</v>
      </c>
      <c r="G19">
        <v>8</v>
      </c>
      <c r="H19">
        <v>18</v>
      </c>
      <c r="I19">
        <v>17</v>
      </c>
      <c r="J19" s="12">
        <f>SUM(F19:I19)</f>
        <v>69</v>
      </c>
      <c r="K19" s="15">
        <f t="shared" si="0"/>
        <v>10.35</v>
      </c>
      <c r="L19">
        <v>11</v>
      </c>
      <c r="M19" s="15">
        <f t="shared" si="5"/>
        <v>8.25</v>
      </c>
      <c r="N19" s="46">
        <v>4</v>
      </c>
      <c r="O19" s="22">
        <v>13</v>
      </c>
      <c r="P19" s="22">
        <v>5</v>
      </c>
      <c r="Q19" s="48">
        <v>20</v>
      </c>
      <c r="R19" s="59">
        <f t="shared" si="2"/>
        <v>67.6</v>
      </c>
      <c r="S19" s="57" t="str">
        <f t="shared" si="3"/>
        <v>C</v>
      </c>
    </row>
    <row r="20" spans="1:19" ht="12.75">
      <c r="A20" s="6">
        <v>30645</v>
      </c>
      <c r="B20" s="20"/>
      <c r="C20" s="20"/>
      <c r="D20" s="20"/>
      <c r="E20" s="18"/>
      <c r="F20" s="7"/>
      <c r="G20" s="7"/>
      <c r="H20" s="7"/>
      <c r="I20" s="7"/>
      <c r="J20" s="13"/>
      <c r="K20" s="15"/>
      <c r="L20" s="8"/>
      <c r="M20" s="15"/>
      <c r="N20" s="46"/>
      <c r="O20" s="22"/>
      <c r="P20" s="22"/>
      <c r="Q20" s="50"/>
      <c r="R20" s="59"/>
      <c r="S20" s="57" t="s">
        <v>23</v>
      </c>
    </row>
    <row r="21" spans="1:19" ht="12.75">
      <c r="A21" s="1">
        <v>30941</v>
      </c>
      <c r="B21" s="19">
        <v>8</v>
      </c>
      <c r="C21" s="19">
        <v>6.5</v>
      </c>
      <c r="D21" s="19">
        <v>7</v>
      </c>
      <c r="E21" s="18">
        <f>AVERAGE(B21,D21)</f>
        <v>7.5</v>
      </c>
      <c r="F21">
        <v>34</v>
      </c>
      <c r="G21">
        <v>16</v>
      </c>
      <c r="H21">
        <v>14</v>
      </c>
      <c r="I21">
        <v>18</v>
      </c>
      <c r="J21" s="12">
        <f>SUM(F21:I21)+2</f>
        <v>84</v>
      </c>
      <c r="K21" s="15">
        <f aca="true" t="shared" si="6" ref="K21:K37">J21*15/100</f>
        <v>12.6</v>
      </c>
      <c r="L21">
        <v>18</v>
      </c>
      <c r="M21" s="15">
        <f aca="true" t="shared" si="7" ref="M21:M37">L21*15/20</f>
        <v>13.5</v>
      </c>
      <c r="N21" s="46">
        <v>8</v>
      </c>
      <c r="O21" s="22">
        <v>15</v>
      </c>
      <c r="P21" s="22">
        <v>7</v>
      </c>
      <c r="Q21" s="48">
        <v>19</v>
      </c>
      <c r="R21" s="59">
        <f aca="true" t="shared" si="8" ref="R21:R37">E21+K21+M21+N21+O21+P21+Q21</f>
        <v>82.6</v>
      </c>
      <c r="S21" s="57" t="str">
        <f aca="true" t="shared" si="9" ref="S21:S37">IF(R21&gt;=90,"A+",IF(R21&gt;=85,"A",IF(R21&gt;=80,"B+",IF(R21&gt;=75,"B",IF(R21&gt;=70,"C+",IF(R21&gt;=65,"C",IF(R21&gt;=60,"D+",IF(R21&gt;=35,"D","F"))))))))</f>
        <v>B+</v>
      </c>
    </row>
    <row r="22" spans="1:19" ht="12.75">
      <c r="A22" s="1">
        <v>30945</v>
      </c>
      <c r="B22" s="19">
        <v>5</v>
      </c>
      <c r="C22" s="19">
        <v>6</v>
      </c>
      <c r="D22" s="19">
        <v>9</v>
      </c>
      <c r="E22" s="18">
        <f>AVERAGE(C22,D22)</f>
        <v>7.5</v>
      </c>
      <c r="F22">
        <v>21</v>
      </c>
      <c r="G22">
        <v>4</v>
      </c>
      <c r="H22">
        <v>14</v>
      </c>
      <c r="I22">
        <v>18</v>
      </c>
      <c r="J22" s="12">
        <f>SUM(F22:I22)</f>
        <v>57</v>
      </c>
      <c r="K22" s="15">
        <f t="shared" si="6"/>
        <v>8.55</v>
      </c>
      <c r="L22">
        <v>14</v>
      </c>
      <c r="M22" s="15">
        <f t="shared" si="7"/>
        <v>10.5</v>
      </c>
      <c r="N22" s="46">
        <v>3</v>
      </c>
      <c r="O22" s="22">
        <v>15</v>
      </c>
      <c r="P22" s="22">
        <v>5</v>
      </c>
      <c r="Q22" s="48">
        <v>22</v>
      </c>
      <c r="R22" s="59">
        <f t="shared" si="8"/>
        <v>71.55</v>
      </c>
      <c r="S22" s="57" t="str">
        <f t="shared" si="9"/>
        <v>C+</v>
      </c>
    </row>
    <row r="23" spans="1:19" ht="12.75">
      <c r="A23" s="1">
        <v>30953</v>
      </c>
      <c r="B23" s="19">
        <v>9</v>
      </c>
      <c r="C23" s="19">
        <v>7.5</v>
      </c>
      <c r="D23" s="19">
        <v>10</v>
      </c>
      <c r="E23" s="18">
        <f>AVERAGE(B23,D23)</f>
        <v>9.5</v>
      </c>
      <c r="F23">
        <v>33</v>
      </c>
      <c r="G23">
        <v>12</v>
      </c>
      <c r="H23">
        <v>20</v>
      </c>
      <c r="I23">
        <v>20</v>
      </c>
      <c r="J23" s="12">
        <f>SUM(F23:I23)+4</f>
        <v>89</v>
      </c>
      <c r="K23" s="15">
        <f t="shared" si="6"/>
        <v>13.35</v>
      </c>
      <c r="L23">
        <v>16</v>
      </c>
      <c r="M23" s="15">
        <f t="shared" si="7"/>
        <v>12</v>
      </c>
      <c r="N23" s="46">
        <v>9.7</v>
      </c>
      <c r="O23" s="22">
        <v>15</v>
      </c>
      <c r="P23" s="22">
        <v>10</v>
      </c>
      <c r="Q23" s="48">
        <v>24</v>
      </c>
      <c r="R23" s="59">
        <f t="shared" si="8"/>
        <v>93.55</v>
      </c>
      <c r="S23" s="57" t="str">
        <f t="shared" si="9"/>
        <v>A+</v>
      </c>
    </row>
    <row r="24" spans="1:19" ht="12.75">
      <c r="A24" s="1">
        <v>31091</v>
      </c>
      <c r="B24" s="19">
        <v>10</v>
      </c>
      <c r="C24" s="19">
        <v>8.5</v>
      </c>
      <c r="D24" s="19">
        <v>9</v>
      </c>
      <c r="E24" s="18">
        <f>AVERAGE(B24,D24)</f>
        <v>9.5</v>
      </c>
      <c r="F24">
        <v>27</v>
      </c>
      <c r="G24">
        <v>15</v>
      </c>
      <c r="H24">
        <v>14</v>
      </c>
      <c r="I24">
        <v>20</v>
      </c>
      <c r="J24" s="12">
        <f>SUM(F24:I24)+3</f>
        <v>79</v>
      </c>
      <c r="K24" s="15">
        <f t="shared" si="6"/>
        <v>11.85</v>
      </c>
      <c r="L24">
        <v>18</v>
      </c>
      <c r="M24" s="15">
        <f t="shared" si="7"/>
        <v>13.5</v>
      </c>
      <c r="N24" s="46">
        <v>9.7</v>
      </c>
      <c r="O24" s="22">
        <v>15</v>
      </c>
      <c r="P24" s="22">
        <v>9</v>
      </c>
      <c r="Q24" s="48">
        <v>24</v>
      </c>
      <c r="R24" s="59">
        <f t="shared" si="8"/>
        <v>92.55</v>
      </c>
      <c r="S24" s="57" t="str">
        <f t="shared" si="9"/>
        <v>A+</v>
      </c>
    </row>
    <row r="25" spans="1:19" ht="12.75">
      <c r="A25" s="1">
        <v>31237</v>
      </c>
      <c r="B25" s="19">
        <v>2</v>
      </c>
      <c r="C25" s="19">
        <v>5.5</v>
      </c>
      <c r="D25" s="19">
        <v>8</v>
      </c>
      <c r="E25" s="18">
        <f>AVERAGE(C25,D25)</f>
        <v>6.75</v>
      </c>
      <c r="F25">
        <v>27</v>
      </c>
      <c r="G25">
        <v>2</v>
      </c>
      <c r="H25">
        <v>16</v>
      </c>
      <c r="I25">
        <v>19</v>
      </c>
      <c r="J25" s="12">
        <f>SUM(F25:I25)</f>
        <v>64</v>
      </c>
      <c r="K25" s="15">
        <f t="shared" si="6"/>
        <v>9.6</v>
      </c>
      <c r="L25">
        <v>12</v>
      </c>
      <c r="M25" s="15">
        <f t="shared" si="7"/>
        <v>9</v>
      </c>
      <c r="N25" s="46">
        <v>6</v>
      </c>
      <c r="O25" s="22">
        <v>15</v>
      </c>
      <c r="P25" s="22">
        <v>10</v>
      </c>
      <c r="Q25" s="48">
        <v>20</v>
      </c>
      <c r="R25" s="59">
        <f t="shared" si="8"/>
        <v>76.35</v>
      </c>
      <c r="S25" s="57" t="str">
        <f t="shared" si="9"/>
        <v>B</v>
      </c>
    </row>
    <row r="26" spans="1:19" ht="12.75">
      <c r="A26" s="1">
        <v>31239</v>
      </c>
      <c r="B26" s="19">
        <v>7</v>
      </c>
      <c r="C26" s="19">
        <v>7</v>
      </c>
      <c r="D26" s="19">
        <v>9</v>
      </c>
      <c r="E26" s="18">
        <f>AVERAGE(C26,D26)</f>
        <v>8</v>
      </c>
      <c r="F26">
        <v>30</v>
      </c>
      <c r="G26">
        <v>12</v>
      </c>
      <c r="H26">
        <v>18</v>
      </c>
      <c r="I26">
        <v>14</v>
      </c>
      <c r="J26" s="12">
        <f>SUM(F26:I26)+2</f>
        <v>76</v>
      </c>
      <c r="K26" s="15">
        <f t="shared" si="6"/>
        <v>11.4</v>
      </c>
      <c r="L26">
        <v>16</v>
      </c>
      <c r="M26" s="15">
        <f t="shared" si="7"/>
        <v>12</v>
      </c>
      <c r="N26" s="46">
        <v>9</v>
      </c>
      <c r="O26" s="22">
        <v>14</v>
      </c>
      <c r="P26" s="22">
        <v>8</v>
      </c>
      <c r="Q26" s="48">
        <v>18</v>
      </c>
      <c r="R26" s="59">
        <f t="shared" si="8"/>
        <v>80.4</v>
      </c>
      <c r="S26" s="57" t="str">
        <f t="shared" si="9"/>
        <v>B+</v>
      </c>
    </row>
    <row r="27" spans="1:19" ht="12.75">
      <c r="A27" s="1">
        <v>31389</v>
      </c>
      <c r="B27" s="19">
        <v>8</v>
      </c>
      <c r="C27" s="19">
        <v>6</v>
      </c>
      <c r="D27" s="19">
        <v>9</v>
      </c>
      <c r="E27" s="18">
        <f>AVERAGE(B27,D27)</f>
        <v>8.5</v>
      </c>
      <c r="F27">
        <v>27</v>
      </c>
      <c r="G27">
        <v>11</v>
      </c>
      <c r="H27">
        <v>14</v>
      </c>
      <c r="I27">
        <v>10</v>
      </c>
      <c r="J27" s="12">
        <f>SUM(F27:I27)+2</f>
        <v>64</v>
      </c>
      <c r="K27" s="15">
        <f t="shared" si="6"/>
        <v>9.6</v>
      </c>
      <c r="L27">
        <v>13</v>
      </c>
      <c r="M27" s="15">
        <f t="shared" si="7"/>
        <v>9.75</v>
      </c>
      <c r="N27" s="46">
        <v>3.3</v>
      </c>
      <c r="O27" s="22">
        <v>15</v>
      </c>
      <c r="P27" s="22">
        <v>9</v>
      </c>
      <c r="Q27" s="48">
        <v>17</v>
      </c>
      <c r="R27" s="59">
        <f t="shared" si="8"/>
        <v>72.15</v>
      </c>
      <c r="S27" s="57" t="str">
        <f t="shared" si="9"/>
        <v>C+</v>
      </c>
    </row>
    <row r="28" spans="1:19" ht="12.75">
      <c r="A28" s="1">
        <v>31439</v>
      </c>
      <c r="B28" s="19">
        <v>8</v>
      </c>
      <c r="C28" s="19">
        <v>6</v>
      </c>
      <c r="D28" s="19">
        <v>5</v>
      </c>
      <c r="E28" s="18">
        <f>AVERAGE(B28,C28)</f>
        <v>7</v>
      </c>
      <c r="F28">
        <v>36</v>
      </c>
      <c r="G28">
        <v>17</v>
      </c>
      <c r="H28">
        <v>12</v>
      </c>
      <c r="I28">
        <v>18</v>
      </c>
      <c r="J28" s="12">
        <f>SUM(F28:I28)</f>
        <v>83</v>
      </c>
      <c r="K28" s="15">
        <f t="shared" si="6"/>
        <v>12.45</v>
      </c>
      <c r="L28">
        <v>13</v>
      </c>
      <c r="M28" s="15">
        <f t="shared" si="7"/>
        <v>9.75</v>
      </c>
      <c r="N28" s="46">
        <v>5</v>
      </c>
      <c r="O28" s="22">
        <v>15</v>
      </c>
      <c r="P28" s="22">
        <v>9</v>
      </c>
      <c r="Q28" s="48">
        <v>22</v>
      </c>
      <c r="R28" s="59">
        <f t="shared" si="8"/>
        <v>80.2</v>
      </c>
      <c r="S28" s="57" t="str">
        <f t="shared" si="9"/>
        <v>B+</v>
      </c>
    </row>
    <row r="29" spans="1:19" ht="12.75">
      <c r="A29" s="1">
        <v>31457</v>
      </c>
      <c r="B29" s="19">
        <v>6</v>
      </c>
      <c r="C29" s="19">
        <v>8.5</v>
      </c>
      <c r="D29" s="19">
        <v>5</v>
      </c>
      <c r="E29" s="18">
        <f>AVERAGE(B29,C29)</f>
        <v>7.25</v>
      </c>
      <c r="F29">
        <v>28</v>
      </c>
      <c r="G29">
        <v>15</v>
      </c>
      <c r="H29">
        <v>6</v>
      </c>
      <c r="I29">
        <v>19</v>
      </c>
      <c r="J29" s="12">
        <f>SUM(F29:I29)</f>
        <v>68</v>
      </c>
      <c r="K29" s="15">
        <f t="shared" si="6"/>
        <v>10.2</v>
      </c>
      <c r="L29">
        <v>10</v>
      </c>
      <c r="M29" s="15">
        <f t="shared" si="7"/>
        <v>7.5</v>
      </c>
      <c r="N29" s="46">
        <v>7.5</v>
      </c>
      <c r="O29" s="22">
        <v>15</v>
      </c>
      <c r="P29" s="22">
        <v>9</v>
      </c>
      <c r="Q29" s="48">
        <v>17</v>
      </c>
      <c r="R29" s="59">
        <f t="shared" si="8"/>
        <v>73.45</v>
      </c>
      <c r="S29" s="57" t="str">
        <f t="shared" si="9"/>
        <v>C+</v>
      </c>
    </row>
    <row r="30" spans="1:19" ht="12.75">
      <c r="A30" s="1">
        <v>31671</v>
      </c>
      <c r="B30" s="19">
        <v>5</v>
      </c>
      <c r="C30" s="19">
        <v>8</v>
      </c>
      <c r="D30" s="19">
        <v>9</v>
      </c>
      <c r="E30" s="18">
        <f>AVERAGE(C30,D30)</f>
        <v>8.5</v>
      </c>
      <c r="F30">
        <v>34</v>
      </c>
      <c r="G30">
        <v>7</v>
      </c>
      <c r="H30">
        <v>18</v>
      </c>
      <c r="I30">
        <v>20</v>
      </c>
      <c r="J30" s="12">
        <f>SUM(F30:I30)+4</f>
        <v>83</v>
      </c>
      <c r="K30" s="15">
        <f t="shared" si="6"/>
        <v>12.45</v>
      </c>
      <c r="L30">
        <v>17</v>
      </c>
      <c r="M30" s="15">
        <f t="shared" si="7"/>
        <v>12.75</v>
      </c>
      <c r="N30" s="46">
        <v>8.8</v>
      </c>
      <c r="O30" s="22">
        <v>15</v>
      </c>
      <c r="P30" s="22">
        <v>9</v>
      </c>
      <c r="Q30" s="48">
        <v>23</v>
      </c>
      <c r="R30" s="59">
        <f t="shared" si="8"/>
        <v>89.5</v>
      </c>
      <c r="S30" s="57" t="str">
        <f t="shared" si="9"/>
        <v>A</v>
      </c>
    </row>
    <row r="31" spans="1:19" ht="12.75">
      <c r="A31" s="1">
        <v>40293</v>
      </c>
      <c r="B31" s="19">
        <v>4</v>
      </c>
      <c r="C31" s="19">
        <v>6.5</v>
      </c>
      <c r="D31" s="19">
        <v>10</v>
      </c>
      <c r="E31" s="18">
        <f>AVERAGE(C31,D31)</f>
        <v>8.25</v>
      </c>
      <c r="F31">
        <v>32</v>
      </c>
      <c r="G31">
        <v>13</v>
      </c>
      <c r="H31">
        <v>16</v>
      </c>
      <c r="I31">
        <v>18</v>
      </c>
      <c r="J31" s="12">
        <f>SUM(F31:I31)+2</f>
        <v>81</v>
      </c>
      <c r="K31" s="15">
        <f t="shared" si="6"/>
        <v>12.15</v>
      </c>
      <c r="L31">
        <v>16</v>
      </c>
      <c r="M31" s="15">
        <f t="shared" si="7"/>
        <v>12</v>
      </c>
      <c r="N31" s="46">
        <v>9</v>
      </c>
      <c r="O31" s="22">
        <v>14</v>
      </c>
      <c r="P31" s="22">
        <v>9</v>
      </c>
      <c r="Q31" s="48">
        <v>21</v>
      </c>
      <c r="R31" s="59">
        <f t="shared" si="8"/>
        <v>85.4</v>
      </c>
      <c r="S31" s="57" t="str">
        <f t="shared" si="9"/>
        <v>A</v>
      </c>
    </row>
    <row r="32" spans="1:19" ht="12.75">
      <c r="A32" s="1">
        <v>40789</v>
      </c>
      <c r="B32" s="19">
        <v>6</v>
      </c>
      <c r="C32" s="19">
        <v>9</v>
      </c>
      <c r="D32" s="19">
        <v>9</v>
      </c>
      <c r="E32" s="18">
        <f>AVERAGE(C32,D32)</f>
        <v>9</v>
      </c>
      <c r="F32">
        <v>32</v>
      </c>
      <c r="G32">
        <v>17</v>
      </c>
      <c r="H32">
        <v>18</v>
      </c>
      <c r="I32">
        <v>18</v>
      </c>
      <c r="J32" s="12">
        <f>SUM(F32:I32)</f>
        <v>85</v>
      </c>
      <c r="K32" s="15">
        <f t="shared" si="6"/>
        <v>12.75</v>
      </c>
      <c r="L32">
        <v>8</v>
      </c>
      <c r="M32" s="15">
        <f t="shared" si="7"/>
        <v>6</v>
      </c>
      <c r="N32" s="46">
        <v>8</v>
      </c>
      <c r="O32" s="22">
        <v>15</v>
      </c>
      <c r="P32" s="22">
        <v>9</v>
      </c>
      <c r="Q32" s="48">
        <v>10</v>
      </c>
      <c r="R32" s="59">
        <f t="shared" si="8"/>
        <v>69.75</v>
      </c>
      <c r="S32" s="57" t="str">
        <f t="shared" si="9"/>
        <v>C</v>
      </c>
    </row>
    <row r="33" spans="1:19" ht="12.75">
      <c r="A33" s="1">
        <v>40823</v>
      </c>
      <c r="B33" s="19">
        <v>6</v>
      </c>
      <c r="C33" s="19">
        <v>10</v>
      </c>
      <c r="D33" s="19">
        <v>5</v>
      </c>
      <c r="E33" s="18">
        <f>AVERAGE(B33,C33)</f>
        <v>8</v>
      </c>
      <c r="F33">
        <v>31</v>
      </c>
      <c r="G33">
        <v>19</v>
      </c>
      <c r="H33">
        <v>16</v>
      </c>
      <c r="I33">
        <v>20</v>
      </c>
      <c r="J33" s="12">
        <f>SUM(F33:I33)+4</f>
        <v>90</v>
      </c>
      <c r="K33" s="15">
        <f t="shared" si="6"/>
        <v>13.5</v>
      </c>
      <c r="L33">
        <v>17</v>
      </c>
      <c r="M33" s="15">
        <f t="shared" si="7"/>
        <v>12.75</v>
      </c>
      <c r="N33" s="46">
        <v>9.8</v>
      </c>
      <c r="O33" s="22">
        <v>15</v>
      </c>
      <c r="P33" s="22">
        <v>10</v>
      </c>
      <c r="Q33" s="48">
        <v>21</v>
      </c>
      <c r="R33" s="59">
        <f t="shared" si="8"/>
        <v>90.05</v>
      </c>
      <c r="S33" s="57" t="str">
        <f>IF(R33&gt;=90,"A+",IF(R33&gt;=85,"A",IF(R33&gt;=80,"B+",IF(R33&gt;=75,"B",IF(R33&gt;=70,"C+",IF(R33&gt;=65,"C",IF(R33&gt;=60,"D+",IF(R33&gt;=35,"D","F"))))))))</f>
        <v>A+</v>
      </c>
    </row>
    <row r="34" spans="1:19" ht="12.75">
      <c r="A34" s="1">
        <v>40827</v>
      </c>
      <c r="B34" s="19">
        <v>10</v>
      </c>
      <c r="C34" s="19">
        <v>9</v>
      </c>
      <c r="D34" s="19">
        <v>10</v>
      </c>
      <c r="E34" s="18">
        <f>AVERAGE(B34,D34)</f>
        <v>10</v>
      </c>
      <c r="F34">
        <v>37</v>
      </c>
      <c r="G34">
        <v>18</v>
      </c>
      <c r="H34">
        <v>18</v>
      </c>
      <c r="I34">
        <v>20</v>
      </c>
      <c r="J34" s="12">
        <f>SUM(F34:I34)+2</f>
        <v>95</v>
      </c>
      <c r="K34" s="15">
        <f t="shared" si="6"/>
        <v>14.25</v>
      </c>
      <c r="L34">
        <v>16</v>
      </c>
      <c r="M34" s="15">
        <f t="shared" si="7"/>
        <v>12</v>
      </c>
      <c r="N34" s="46">
        <v>10</v>
      </c>
      <c r="O34" s="22">
        <v>15</v>
      </c>
      <c r="P34" s="22">
        <v>9</v>
      </c>
      <c r="Q34" s="48">
        <v>25</v>
      </c>
      <c r="R34" s="59">
        <f t="shared" si="8"/>
        <v>95.25</v>
      </c>
      <c r="S34" s="57" t="str">
        <f t="shared" si="9"/>
        <v>A+</v>
      </c>
    </row>
    <row r="35" spans="1:19" ht="12.75">
      <c r="A35" s="1">
        <v>40917</v>
      </c>
      <c r="B35" s="19">
        <v>8</v>
      </c>
      <c r="C35" s="19">
        <v>8</v>
      </c>
      <c r="D35" s="19">
        <v>10</v>
      </c>
      <c r="E35" s="18">
        <f>AVERAGE(C35,D35)</f>
        <v>9</v>
      </c>
      <c r="F35">
        <v>27</v>
      </c>
      <c r="G35">
        <v>13</v>
      </c>
      <c r="H35">
        <v>18</v>
      </c>
      <c r="I35">
        <v>18</v>
      </c>
      <c r="J35" s="12">
        <f>SUM(F35:I35)</f>
        <v>76</v>
      </c>
      <c r="K35" s="15">
        <f t="shared" si="6"/>
        <v>11.4</v>
      </c>
      <c r="L35">
        <v>19</v>
      </c>
      <c r="M35" s="15">
        <f t="shared" si="7"/>
        <v>14.25</v>
      </c>
      <c r="N35" s="46">
        <v>8</v>
      </c>
      <c r="O35" s="22">
        <v>15</v>
      </c>
      <c r="P35" s="22">
        <v>9</v>
      </c>
      <c r="Q35" s="48">
        <v>23</v>
      </c>
      <c r="R35" s="59">
        <f t="shared" si="8"/>
        <v>89.65</v>
      </c>
      <c r="S35" s="57" t="str">
        <f t="shared" si="9"/>
        <v>A</v>
      </c>
    </row>
    <row r="36" spans="1:19" ht="12.75">
      <c r="A36" s="1">
        <v>41287</v>
      </c>
      <c r="B36" s="19">
        <v>2</v>
      </c>
      <c r="C36" s="19">
        <v>2</v>
      </c>
      <c r="D36" s="19">
        <v>9</v>
      </c>
      <c r="E36" s="18">
        <f>AVERAGE(C36,D36)</f>
        <v>5.5</v>
      </c>
      <c r="F36">
        <v>23</v>
      </c>
      <c r="G36">
        <v>8</v>
      </c>
      <c r="H36">
        <v>14</v>
      </c>
      <c r="I36">
        <v>8</v>
      </c>
      <c r="J36" s="12">
        <f>SUM(F36:I36)</f>
        <v>53</v>
      </c>
      <c r="K36" s="15">
        <f t="shared" si="6"/>
        <v>7.95</v>
      </c>
      <c r="L36">
        <v>12</v>
      </c>
      <c r="M36" s="15">
        <f t="shared" si="7"/>
        <v>9</v>
      </c>
      <c r="N36" s="46">
        <v>2</v>
      </c>
      <c r="O36" s="22">
        <v>15</v>
      </c>
      <c r="P36" s="22">
        <v>9</v>
      </c>
      <c r="Q36" s="48">
        <v>19</v>
      </c>
      <c r="R36" s="59">
        <f t="shared" si="8"/>
        <v>67.45</v>
      </c>
      <c r="S36" s="57" t="str">
        <f t="shared" si="9"/>
        <v>C</v>
      </c>
    </row>
    <row r="37" spans="1:19" ht="13.5" thickBot="1">
      <c r="A37" s="4">
        <v>41483</v>
      </c>
      <c r="B37" s="21">
        <v>9</v>
      </c>
      <c r="C37" s="21">
        <v>7</v>
      </c>
      <c r="D37" s="21">
        <v>8</v>
      </c>
      <c r="E37" s="28">
        <f>AVERAGE(B37,D37)</f>
        <v>8.5</v>
      </c>
      <c r="F37" s="5">
        <v>36</v>
      </c>
      <c r="G37" s="5">
        <v>18</v>
      </c>
      <c r="H37" s="5">
        <v>18</v>
      </c>
      <c r="I37" s="5">
        <v>20</v>
      </c>
      <c r="J37" s="14">
        <f>SUM(F37:I37)+2</f>
        <v>94</v>
      </c>
      <c r="K37" s="29">
        <f t="shared" si="6"/>
        <v>14.1</v>
      </c>
      <c r="L37" s="9">
        <v>16</v>
      </c>
      <c r="M37" s="16">
        <f t="shared" si="7"/>
        <v>12</v>
      </c>
      <c r="N37" s="47">
        <v>8</v>
      </c>
      <c r="O37" s="23">
        <v>15</v>
      </c>
      <c r="P37" s="23">
        <v>9</v>
      </c>
      <c r="Q37" s="49">
        <v>23</v>
      </c>
      <c r="R37" s="60">
        <f t="shared" si="8"/>
        <v>89.6</v>
      </c>
      <c r="S37" s="58" t="str">
        <f t="shared" si="9"/>
        <v>A</v>
      </c>
    </row>
    <row r="38" spans="1:19" s="34" customFormat="1" ht="13.5" thickTop="1">
      <c r="A38" s="30" t="s">
        <v>2</v>
      </c>
      <c r="B38" s="31">
        <f>MIN(B3:B37)</f>
        <v>2</v>
      </c>
      <c r="C38" s="31">
        <f>MIN(C3:C37)</f>
        <v>2</v>
      </c>
      <c r="D38" s="31">
        <f>MIN(D3:D37)</f>
        <v>0</v>
      </c>
      <c r="E38" s="32">
        <f aca="true" t="shared" si="10" ref="E38:P38">MIN(E3:E37)</f>
        <v>5.5</v>
      </c>
      <c r="F38" s="31">
        <f t="shared" si="10"/>
        <v>18</v>
      </c>
      <c r="G38" s="31">
        <f t="shared" si="10"/>
        <v>2</v>
      </c>
      <c r="H38" s="31">
        <f t="shared" si="10"/>
        <v>6</v>
      </c>
      <c r="I38" s="31">
        <f t="shared" si="10"/>
        <v>8</v>
      </c>
      <c r="J38" s="31">
        <f t="shared" si="10"/>
        <v>50</v>
      </c>
      <c r="K38" s="31">
        <f t="shared" si="10"/>
        <v>7.5</v>
      </c>
      <c r="L38" s="31">
        <f t="shared" si="10"/>
        <v>0</v>
      </c>
      <c r="M38" s="31">
        <f t="shared" si="10"/>
        <v>6</v>
      </c>
      <c r="N38" s="31">
        <f t="shared" si="10"/>
        <v>2</v>
      </c>
      <c r="O38" s="33">
        <f t="shared" si="10"/>
        <v>12</v>
      </c>
      <c r="P38" s="33">
        <f t="shared" si="10"/>
        <v>5</v>
      </c>
      <c r="Q38" s="33">
        <f>MIN(Q3:Q37)</f>
        <v>10</v>
      </c>
      <c r="R38" s="32">
        <f>MIN(R3:R37)</f>
        <v>60.65</v>
      </c>
      <c r="S38" s="52"/>
    </row>
    <row r="39" spans="1:19" s="34" customFormat="1" ht="13.5" thickBot="1">
      <c r="A39" s="35" t="s">
        <v>3</v>
      </c>
      <c r="B39" s="36">
        <f>MAX(B3:B37)</f>
        <v>10</v>
      </c>
      <c r="C39" s="36">
        <f>MAX(C3:C37)</f>
        <v>10</v>
      </c>
      <c r="D39" s="36">
        <f>MAX(D3:D37)</f>
        <v>10</v>
      </c>
      <c r="E39" s="37">
        <f aca="true" t="shared" si="11" ref="E39:R39">MAX(E3:E37)</f>
        <v>10</v>
      </c>
      <c r="F39" s="36">
        <f t="shared" si="11"/>
        <v>37</v>
      </c>
      <c r="G39" s="36">
        <f t="shared" si="11"/>
        <v>19</v>
      </c>
      <c r="H39" s="36">
        <f t="shared" si="11"/>
        <v>20</v>
      </c>
      <c r="I39" s="36">
        <f t="shared" si="11"/>
        <v>20</v>
      </c>
      <c r="J39" s="36">
        <f t="shared" si="11"/>
        <v>95</v>
      </c>
      <c r="K39" s="36">
        <f t="shared" si="11"/>
        <v>14.25</v>
      </c>
      <c r="L39" s="36">
        <f t="shared" si="11"/>
        <v>19</v>
      </c>
      <c r="M39" s="36">
        <f t="shared" si="11"/>
        <v>14.25</v>
      </c>
      <c r="N39" s="36">
        <f t="shared" si="11"/>
        <v>10</v>
      </c>
      <c r="O39" s="38">
        <f t="shared" si="11"/>
        <v>15</v>
      </c>
      <c r="P39" s="38">
        <f t="shared" si="11"/>
        <v>10</v>
      </c>
      <c r="Q39" s="38">
        <f t="shared" si="11"/>
        <v>25</v>
      </c>
      <c r="R39" s="37">
        <f t="shared" si="11"/>
        <v>95.25</v>
      </c>
      <c r="S39" s="53"/>
    </row>
    <row r="40" spans="1:19" s="34" customFormat="1" ht="13.5" thickBot="1">
      <c r="A40" s="39" t="s">
        <v>4</v>
      </c>
      <c r="B40" s="40">
        <f>AVERAGE(B3:B37)</f>
        <v>6.5588235294117645</v>
      </c>
      <c r="C40" s="40">
        <f>AVERAGE(C3:C37)</f>
        <v>6.705882352941177</v>
      </c>
      <c r="D40" s="40">
        <f>AVERAGE(D3:D37)</f>
        <v>7.852941176470588</v>
      </c>
      <c r="E40" s="41">
        <f aca="true" t="shared" si="12" ref="E40:R40">AVERAGE(E3:E37)</f>
        <v>7.801470588235294</v>
      </c>
      <c r="F40" s="40">
        <f t="shared" si="12"/>
        <v>28.818181818181817</v>
      </c>
      <c r="G40" s="40">
        <f t="shared" si="12"/>
        <v>10.575757575757576</v>
      </c>
      <c r="H40" s="40">
        <f t="shared" si="12"/>
        <v>15.090909090909092</v>
      </c>
      <c r="I40" s="40">
        <f t="shared" si="12"/>
        <v>17.12121212121212</v>
      </c>
      <c r="J40" s="40">
        <f>AVERAGE(J3:J37)</f>
        <v>72.41176470588235</v>
      </c>
      <c r="K40" s="40">
        <f t="shared" si="12"/>
        <v>10.86176470588235</v>
      </c>
      <c r="L40" s="40">
        <f t="shared" si="12"/>
        <v>13.794117647058824</v>
      </c>
      <c r="M40" s="40">
        <f t="shared" si="12"/>
        <v>10.64264705882353</v>
      </c>
      <c r="N40" s="40">
        <f t="shared" si="12"/>
        <v>6.974411764705883</v>
      </c>
      <c r="O40" s="41">
        <f t="shared" si="12"/>
        <v>14.617647058823529</v>
      </c>
      <c r="P40" s="41">
        <f t="shared" si="12"/>
        <v>8.441176470588236</v>
      </c>
      <c r="Q40" s="41">
        <f t="shared" si="12"/>
        <v>20.323529411764707</v>
      </c>
      <c r="R40" s="41">
        <f t="shared" si="12"/>
        <v>79.66264705882354</v>
      </c>
      <c r="S40" s="54"/>
    </row>
    <row r="41" spans="1:19" s="34" customFormat="1" ht="12.75">
      <c r="A41" s="42" t="s">
        <v>13</v>
      </c>
      <c r="B41" s="43">
        <f>B40*10</f>
        <v>65.58823529411765</v>
      </c>
      <c r="C41" s="43">
        <f>C40*10</f>
        <v>67.05882352941177</v>
      </c>
      <c r="D41" s="43">
        <f>D40*10</f>
        <v>78.52941176470588</v>
      </c>
      <c r="E41" s="18">
        <f>E40*10</f>
        <v>78.01470588235294</v>
      </c>
      <c r="F41" s="43"/>
      <c r="G41" s="43"/>
      <c r="H41" s="43"/>
      <c r="I41" s="43"/>
      <c r="J41" s="44">
        <f>J40</f>
        <v>72.41176470588235</v>
      </c>
      <c r="K41" s="45">
        <f>K40*100/15</f>
        <v>72.41176470588235</v>
      </c>
      <c r="L41" s="43">
        <f>L40*5</f>
        <v>68.97058823529412</v>
      </c>
      <c r="M41" s="45">
        <f>M40*100/15</f>
        <v>70.95098039215686</v>
      </c>
      <c r="N41" s="43">
        <f>N40*10</f>
        <v>69.74411764705883</v>
      </c>
      <c r="O41" s="45">
        <f>O40*100/15</f>
        <v>97.45098039215686</v>
      </c>
      <c r="P41" s="45">
        <f>P40*10</f>
        <v>84.41176470588235</v>
      </c>
      <c r="Q41" s="45">
        <f>Q40*4</f>
        <v>81.29411764705883</v>
      </c>
      <c r="R41" s="45"/>
      <c r="S41" s="55"/>
    </row>
    <row r="42" s="34" customFormat="1" ht="12.75">
      <c r="S42" s="56"/>
    </row>
    <row r="43" s="34" customFormat="1" ht="12.75">
      <c r="S43" s="56"/>
    </row>
  </sheetData>
  <mergeCells count="1">
    <mergeCell ref="F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Services,ITC</dc:creator>
  <cp:keywords/>
  <dc:description/>
  <cp:lastModifiedBy>Computing Services,ITC</cp:lastModifiedBy>
  <dcterms:created xsi:type="dcterms:W3CDTF">2005-03-06T06:59:38Z</dcterms:created>
  <dcterms:modified xsi:type="dcterms:W3CDTF">2005-06-11T10:15:38Z</dcterms:modified>
  <cp:category/>
  <cp:version/>
  <cp:contentType/>
  <cp:contentStatus/>
</cp:coreProperties>
</file>